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21" i="1"/>
  <c r="U38"/>
  <c r="T38"/>
  <c r="V38"/>
  <c r="S30"/>
  <c r="T30" s="1"/>
  <c r="V30" s="1"/>
  <c r="W30" s="1"/>
  <c r="X30" s="1"/>
  <c r="S37"/>
  <c r="T37" s="1"/>
  <c r="V37" s="1"/>
  <c r="W37" s="1"/>
  <c r="X37" s="1"/>
  <c r="S36"/>
  <c r="T36" s="1"/>
  <c r="V36" s="1"/>
  <c r="W36" s="1"/>
  <c r="X36" s="1"/>
  <c r="S35"/>
  <c r="T35" s="1"/>
  <c r="V35" s="1"/>
  <c r="W35" s="1"/>
  <c r="X35" s="1"/>
  <c r="S34"/>
  <c r="T34" s="1"/>
  <c r="V34" s="1"/>
  <c r="W34" s="1"/>
  <c r="X34" s="1"/>
  <c r="S33"/>
  <c r="T33" s="1"/>
  <c r="V33" s="1"/>
  <c r="W33" s="1"/>
  <c r="X33" s="1"/>
  <c r="S32"/>
  <c r="T32" s="1"/>
  <c r="V32" s="1"/>
  <c r="W32" s="1"/>
  <c r="X32" s="1"/>
  <c r="S31"/>
  <c r="T31" s="1"/>
  <c r="V31" s="1"/>
  <c r="W31" s="1"/>
  <c r="X31" s="1"/>
  <c r="S29"/>
  <c r="T29" s="1"/>
  <c r="V29" s="1"/>
  <c r="S28"/>
  <c r="T28" s="1"/>
  <c r="V28" s="1"/>
  <c r="W28" s="1"/>
  <c r="X28" s="1"/>
  <c r="S27"/>
  <c r="S20"/>
  <c r="T20" s="1"/>
  <c r="V20" s="1"/>
  <c r="W20" s="1"/>
  <c r="X20" s="1"/>
  <c r="S19"/>
  <c r="T19" s="1"/>
  <c r="V19" s="1"/>
  <c r="W19" s="1"/>
  <c r="X19" s="1"/>
  <c r="S18"/>
  <c r="T18" s="1"/>
  <c r="V18" s="1"/>
  <c r="W18" s="1"/>
  <c r="X18" s="1"/>
  <c r="S17"/>
  <c r="T17" s="1"/>
  <c r="V17" s="1"/>
  <c r="W17" s="1"/>
  <c r="X17" s="1"/>
  <c r="S16"/>
  <c r="T16" s="1"/>
  <c r="V16" s="1"/>
  <c r="W16" s="1"/>
  <c r="X16" s="1"/>
  <c r="S15"/>
  <c r="T15" s="1"/>
  <c r="V15" s="1"/>
  <c r="W15" s="1"/>
  <c r="X15" s="1"/>
  <c r="S14"/>
  <c r="T14" s="1"/>
  <c r="V14" s="1"/>
  <c r="W14" s="1"/>
  <c r="X14" s="1"/>
  <c r="S13"/>
  <c r="T13" s="1"/>
  <c r="V13" s="1"/>
  <c r="W13" s="1"/>
  <c r="X13" s="1"/>
  <c r="S12"/>
  <c r="T12" s="1"/>
  <c r="V12" s="1"/>
  <c r="W12" s="1"/>
  <c r="X12" s="1"/>
  <c r="S11"/>
  <c r="T11" s="1"/>
  <c r="V11" s="1"/>
  <c r="W11" s="1"/>
  <c r="X11" s="1"/>
  <c r="S10"/>
  <c r="T10" s="1"/>
  <c r="V10" s="1"/>
  <c r="W10" s="1"/>
  <c r="X10" s="1"/>
  <c r="S9"/>
  <c r="T9" s="1"/>
  <c r="V9" s="1"/>
  <c r="W9" s="1"/>
  <c r="X9" s="1"/>
  <c r="S8"/>
  <c r="T8" s="1"/>
  <c r="V8" s="1"/>
  <c r="W8" s="1"/>
  <c r="X8" s="1"/>
  <c r="S7"/>
  <c r="T7" s="1"/>
  <c r="V7" s="1"/>
  <c r="W7" s="1"/>
  <c r="X7" s="1"/>
  <c r="S6"/>
  <c r="T6" s="1"/>
  <c r="V6" s="1"/>
  <c r="W6" s="1"/>
  <c r="X6" s="1"/>
  <c r="S5"/>
  <c r="T5" s="1"/>
  <c r="V5" s="1"/>
  <c r="W5" s="1"/>
  <c r="S38" l="1"/>
  <c r="T27"/>
  <c r="V27" s="1"/>
  <c r="W27" s="1"/>
  <c r="X27" s="1"/>
  <c r="W29"/>
  <c r="W21"/>
  <c r="X5"/>
  <c r="X21" s="1"/>
  <c r="V21"/>
  <c r="S21"/>
  <c r="T21"/>
  <c r="W38" l="1"/>
  <c r="X29"/>
  <c r="X38" s="1"/>
</calcChain>
</file>

<file path=xl/sharedStrings.xml><?xml version="1.0" encoding="utf-8"?>
<sst xmlns="http://schemas.openxmlformats.org/spreadsheetml/2006/main" count="90" uniqueCount="53">
  <si>
    <t>室名</t>
    <rPh sb="0" eb="2">
      <t>シツメイ</t>
    </rPh>
    <phoneticPr fontId="3"/>
  </si>
  <si>
    <t>KVA</t>
  </si>
  <si>
    <t>KW</t>
  </si>
  <si>
    <t>D.F</t>
    <phoneticPr fontId="7"/>
  </si>
  <si>
    <t>Actual KW</t>
    <phoneticPr fontId="7"/>
  </si>
  <si>
    <t>Total</t>
    <phoneticPr fontId="7"/>
  </si>
  <si>
    <r>
      <t>415V x 3</t>
    </r>
    <r>
      <rPr>
        <b/>
        <sz val="10"/>
        <rFont val="ＭＳ Ｐゴシック"/>
        <family val="3"/>
        <charset val="128"/>
      </rPr>
      <t>φ</t>
    </r>
    <phoneticPr fontId="7"/>
  </si>
  <si>
    <r>
      <t>400V</t>
    </r>
    <r>
      <rPr>
        <b/>
        <sz val="10"/>
        <rFont val="ＭＳ Ｐゴシック"/>
        <family val="3"/>
        <charset val="128"/>
      </rPr>
      <t>　</t>
    </r>
    <r>
      <rPr>
        <b/>
        <sz val="10"/>
        <rFont val="Arial"/>
        <family val="2"/>
      </rPr>
      <t>x 3</t>
    </r>
    <r>
      <rPr>
        <b/>
        <sz val="10"/>
        <rFont val="ＭＳ Ｐゴシック"/>
        <family val="3"/>
        <charset val="128"/>
      </rPr>
      <t>φ</t>
    </r>
    <phoneticPr fontId="7"/>
  </si>
  <si>
    <r>
      <t>380V x 3</t>
    </r>
    <r>
      <rPr>
        <b/>
        <sz val="10"/>
        <rFont val="ＭＳ Ｐゴシック"/>
        <family val="3"/>
        <charset val="128"/>
      </rPr>
      <t>φ</t>
    </r>
    <phoneticPr fontId="7"/>
  </si>
  <si>
    <r>
      <t>240V x 1</t>
    </r>
    <r>
      <rPr>
        <b/>
        <sz val="10"/>
        <rFont val="ＭＳ Ｐゴシック"/>
        <family val="3"/>
        <charset val="128"/>
      </rPr>
      <t>φ</t>
    </r>
    <phoneticPr fontId="7"/>
  </si>
  <si>
    <r>
      <t>200V x 3</t>
    </r>
    <r>
      <rPr>
        <b/>
        <sz val="10"/>
        <rFont val="ＭＳ Ｐゴシック"/>
        <family val="3"/>
        <charset val="128"/>
      </rPr>
      <t>φ</t>
    </r>
    <phoneticPr fontId="7"/>
  </si>
  <si>
    <r>
      <t>115V x 1</t>
    </r>
    <r>
      <rPr>
        <b/>
        <sz val="10"/>
        <rFont val="ＭＳ Ｐゴシック"/>
        <family val="3"/>
        <charset val="128"/>
      </rPr>
      <t>φ</t>
    </r>
    <phoneticPr fontId="7"/>
  </si>
  <si>
    <r>
      <t>100V x 1</t>
    </r>
    <r>
      <rPr>
        <b/>
        <sz val="10"/>
        <rFont val="ＭＳ Ｐゴシック"/>
        <family val="3"/>
        <charset val="128"/>
      </rPr>
      <t>φ</t>
    </r>
    <phoneticPr fontId="7"/>
  </si>
  <si>
    <t>MCCB Size</t>
    <phoneticPr fontId="7"/>
  </si>
  <si>
    <t>Capacity</t>
    <phoneticPr fontId="7"/>
  </si>
  <si>
    <r>
      <t>200V x 1</t>
    </r>
    <r>
      <rPr>
        <b/>
        <sz val="10"/>
        <rFont val="ＭＳ Ｐゴシック"/>
        <family val="3"/>
        <charset val="128"/>
      </rPr>
      <t>φ</t>
    </r>
    <phoneticPr fontId="7"/>
  </si>
  <si>
    <t>(Trip(A) x Voltage x √3)/1000 = KVA</t>
    <phoneticPr fontId="7"/>
  </si>
  <si>
    <t>(Trip(A) x Voltage)/1000 = KVA</t>
    <phoneticPr fontId="7"/>
  </si>
  <si>
    <t>KVA x 0.85 = KW</t>
    <phoneticPr fontId="7"/>
  </si>
  <si>
    <t>Actual KW = KW x D.F</t>
    <phoneticPr fontId="7"/>
  </si>
  <si>
    <t>AC Load = Actual KW x 860 = Kcal/h</t>
    <phoneticPr fontId="7"/>
  </si>
  <si>
    <t>AC Load = Actual KW x 860 / 3024 = RT</t>
    <phoneticPr fontId="7"/>
  </si>
  <si>
    <t>Kcal/h</t>
    <phoneticPr fontId="7"/>
  </si>
  <si>
    <t>RT</t>
    <phoneticPr fontId="7"/>
  </si>
  <si>
    <t>A</t>
    <phoneticPr fontId="7"/>
  </si>
  <si>
    <t>B</t>
    <phoneticPr fontId="7"/>
  </si>
  <si>
    <t>C</t>
    <phoneticPr fontId="7"/>
  </si>
  <si>
    <t>D</t>
    <phoneticPr fontId="7"/>
  </si>
  <si>
    <t>E</t>
    <phoneticPr fontId="7"/>
  </si>
  <si>
    <t>F</t>
    <phoneticPr fontId="7"/>
  </si>
  <si>
    <t>G1</t>
    <phoneticPr fontId="7"/>
  </si>
  <si>
    <t>負荷名</t>
    <rPh sb="0" eb="2">
      <t>フカ</t>
    </rPh>
    <rPh sb="2" eb="3">
      <t>メイ</t>
    </rPh>
    <phoneticPr fontId="3"/>
  </si>
  <si>
    <t>電流(A)</t>
    <rPh sb="0" eb="2">
      <t>デンリュウ</t>
    </rPh>
    <phoneticPr fontId="7"/>
  </si>
  <si>
    <t>装置A</t>
    <rPh sb="0" eb="2">
      <t>ソウチ</t>
    </rPh>
    <phoneticPr fontId="7"/>
  </si>
  <si>
    <t>装置B</t>
    <rPh sb="0" eb="2">
      <t>ソウチ</t>
    </rPh>
    <phoneticPr fontId="7"/>
  </si>
  <si>
    <t>換気扇</t>
    <rPh sb="0" eb="3">
      <t>カンキセン</t>
    </rPh>
    <phoneticPr fontId="7"/>
  </si>
  <si>
    <t>換気扇</t>
    <rPh sb="0" eb="3">
      <t>カンキセン</t>
    </rPh>
    <phoneticPr fontId="7"/>
  </si>
  <si>
    <t xml:space="preserve"> </t>
    <phoneticPr fontId="7"/>
  </si>
  <si>
    <t>電気負荷と空調熱量換算（配電盤ベース）</t>
    <rPh sb="0" eb="2">
      <t>デンキ</t>
    </rPh>
    <rPh sb="2" eb="4">
      <t>フカ</t>
    </rPh>
    <rPh sb="5" eb="7">
      <t>クウチョウ</t>
    </rPh>
    <rPh sb="7" eb="9">
      <t>ネツリョウ</t>
    </rPh>
    <rPh sb="9" eb="11">
      <t>カンサン</t>
    </rPh>
    <rPh sb="12" eb="14">
      <t>ハイデン</t>
    </rPh>
    <rPh sb="14" eb="15">
      <t>バン</t>
    </rPh>
    <phoneticPr fontId="7"/>
  </si>
  <si>
    <t>電気負荷と空調熱量換算（部屋単位）</t>
    <rPh sb="0" eb="2">
      <t>デンキ</t>
    </rPh>
    <rPh sb="2" eb="4">
      <t>フカ</t>
    </rPh>
    <rPh sb="5" eb="7">
      <t>クウチョウ</t>
    </rPh>
    <rPh sb="7" eb="9">
      <t>ネツリョウ</t>
    </rPh>
    <rPh sb="9" eb="11">
      <t>カンサン</t>
    </rPh>
    <rPh sb="12" eb="14">
      <t>ヘヤ</t>
    </rPh>
    <rPh sb="14" eb="16">
      <t>タンイ</t>
    </rPh>
    <phoneticPr fontId="7"/>
  </si>
  <si>
    <t>PC1</t>
    <phoneticPr fontId="7"/>
  </si>
  <si>
    <t>PC2</t>
    <phoneticPr fontId="7"/>
  </si>
  <si>
    <t>PC3</t>
    <phoneticPr fontId="7"/>
  </si>
  <si>
    <t>モニター1</t>
    <phoneticPr fontId="7"/>
  </si>
  <si>
    <t>モニター2</t>
    <phoneticPr fontId="7"/>
  </si>
  <si>
    <t>モニター3</t>
    <phoneticPr fontId="7"/>
  </si>
  <si>
    <t>コピー機</t>
    <rPh sb="3" eb="4">
      <t>キ</t>
    </rPh>
    <phoneticPr fontId="7"/>
  </si>
  <si>
    <r>
      <rPr>
        <b/>
        <sz val="11"/>
        <color theme="1"/>
        <rFont val="ＭＳ Ｐゴシック"/>
        <family val="3"/>
        <charset val="128"/>
      </rPr>
      <t>電圧・電流・相</t>
    </r>
    <r>
      <rPr>
        <b/>
        <sz val="11"/>
        <color theme="1"/>
        <rFont val="Arial"/>
        <family val="2"/>
      </rPr>
      <t xml:space="preserve"> </t>
    </r>
    <rPh sb="0" eb="2">
      <t>デンアツ</t>
    </rPh>
    <rPh sb="3" eb="5">
      <t>デンリュウ</t>
    </rPh>
    <rPh sb="6" eb="7">
      <t>ソウ</t>
    </rPh>
    <phoneticPr fontId="7"/>
  </si>
  <si>
    <t>換算式</t>
    <rPh sb="0" eb="2">
      <t>カンサン</t>
    </rPh>
    <rPh sb="2" eb="3">
      <t>シキ</t>
    </rPh>
    <phoneticPr fontId="7"/>
  </si>
  <si>
    <t>単相</t>
    <rPh sb="0" eb="1">
      <t>タン</t>
    </rPh>
    <rPh sb="1" eb="2">
      <t>ソウ</t>
    </rPh>
    <phoneticPr fontId="7"/>
  </si>
  <si>
    <t>3相</t>
    <rPh sb="1" eb="2">
      <t>ソウ</t>
    </rPh>
    <phoneticPr fontId="7"/>
  </si>
  <si>
    <t>Flame</t>
    <phoneticPr fontId="7"/>
  </si>
  <si>
    <t>Trip(A)</t>
    <phoneticPr fontId="7"/>
  </si>
</sst>
</file>

<file path=xl/styles.xml><?xml version="1.0" encoding="utf-8"?>
<styleSheet xmlns="http://schemas.openxmlformats.org/spreadsheetml/2006/main">
  <numFmts count="1">
    <numFmt numFmtId="176" formatCode="0.00_ 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Arial"/>
      <family val="2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Arial"/>
      <family val="2"/>
    </font>
    <font>
      <sz val="6"/>
      <name val="ＭＳ Ｐゴシック"/>
      <family val="2"/>
      <charset val="128"/>
      <scheme val="minor"/>
    </font>
    <font>
      <sz val="11"/>
      <color theme="1"/>
      <name val="Arial Unicode MS"/>
      <family val="3"/>
      <charset val="128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6" xfId="2" applyBorder="1">
      <alignment vertical="center"/>
    </xf>
    <xf numFmtId="0" fontId="2" fillId="0" borderId="7" xfId="2" applyBorder="1">
      <alignment vertical="center"/>
    </xf>
    <xf numFmtId="0" fontId="2" fillId="0" borderId="8" xfId="2" applyBorder="1">
      <alignment vertical="center"/>
    </xf>
    <xf numFmtId="0" fontId="2" fillId="0" borderId="9" xfId="2" applyBorder="1">
      <alignment vertical="center"/>
    </xf>
    <xf numFmtId="0" fontId="2" fillId="0" borderId="10" xfId="2" applyBorder="1">
      <alignment vertical="center"/>
    </xf>
    <xf numFmtId="0" fontId="4" fillId="0" borderId="7" xfId="2" applyFont="1" applyBorder="1">
      <alignment vertical="center"/>
    </xf>
    <xf numFmtId="0" fontId="2" fillId="0" borderId="12" xfId="2" applyBorder="1">
      <alignment vertical="center"/>
    </xf>
    <xf numFmtId="0" fontId="2" fillId="0" borderId="13" xfId="2" applyBorder="1">
      <alignment vertical="center"/>
    </xf>
    <xf numFmtId="0" fontId="2" fillId="0" borderId="14" xfId="2" applyBorder="1">
      <alignment vertical="center"/>
    </xf>
    <xf numFmtId="0" fontId="2" fillId="0" borderId="15" xfId="2" applyBorder="1">
      <alignment vertical="center"/>
    </xf>
    <xf numFmtId="0" fontId="2" fillId="0" borderId="16" xfId="2" applyBorder="1">
      <alignment vertical="center"/>
    </xf>
    <xf numFmtId="176" fontId="2" fillId="0" borderId="18" xfId="2" applyNumberFormat="1" applyBorder="1">
      <alignment vertical="center"/>
    </xf>
    <xf numFmtId="176" fontId="2" fillId="0" borderId="19" xfId="2" applyNumberFormat="1" applyBorder="1">
      <alignment vertical="center"/>
    </xf>
    <xf numFmtId="176" fontId="2" fillId="0" borderId="20" xfId="2" applyNumberFormat="1" applyBorder="1">
      <alignment vertical="center"/>
    </xf>
    <xf numFmtId="176" fontId="2" fillId="0" borderId="21" xfId="2" applyNumberFormat="1" applyBorder="1">
      <alignment vertical="center"/>
    </xf>
    <xf numFmtId="176" fontId="2" fillId="0" borderId="22" xfId="2" applyNumberFormat="1" applyBorder="1">
      <alignment vertical="center"/>
    </xf>
    <xf numFmtId="0" fontId="0" fillId="0" borderId="3" xfId="0" applyBorder="1">
      <alignment vertical="center"/>
    </xf>
    <xf numFmtId="0" fontId="0" fillId="0" borderId="23" xfId="0" applyBorder="1">
      <alignment vertical="center"/>
    </xf>
    <xf numFmtId="0" fontId="5" fillId="0" borderId="27" xfId="2" applyFont="1" applyBorder="1">
      <alignment vertical="center"/>
    </xf>
    <xf numFmtId="176" fontId="9" fillId="0" borderId="0" xfId="0" applyNumberFormat="1" applyFont="1">
      <alignment vertical="center"/>
    </xf>
    <xf numFmtId="0" fontId="2" fillId="0" borderId="3" xfId="2" applyBorder="1">
      <alignment vertical="center"/>
    </xf>
    <xf numFmtId="0" fontId="2" fillId="0" borderId="6" xfId="2" applyBorder="1">
      <alignment vertical="center"/>
    </xf>
    <xf numFmtId="0" fontId="2" fillId="0" borderId="7" xfId="2" applyBorder="1">
      <alignment vertical="center"/>
    </xf>
    <xf numFmtId="0" fontId="2" fillId="0" borderId="8" xfId="2" applyBorder="1">
      <alignment vertical="center"/>
    </xf>
    <xf numFmtId="0" fontId="2" fillId="0" borderId="9" xfId="2" applyBorder="1">
      <alignment vertical="center"/>
    </xf>
    <xf numFmtId="0" fontId="2" fillId="0" borderId="10" xfId="2" applyBorder="1">
      <alignment vertical="center"/>
    </xf>
    <xf numFmtId="0" fontId="2" fillId="0" borderId="11" xfId="2" applyBorder="1">
      <alignment vertical="center"/>
    </xf>
    <xf numFmtId="0" fontId="2" fillId="0" borderId="12" xfId="2" applyBorder="1">
      <alignment vertical="center"/>
    </xf>
    <xf numFmtId="0" fontId="2" fillId="0" borderId="13" xfId="2" applyBorder="1">
      <alignment vertical="center"/>
    </xf>
    <xf numFmtId="0" fontId="2" fillId="0" borderId="14" xfId="2" applyBorder="1">
      <alignment vertical="center"/>
    </xf>
    <xf numFmtId="0" fontId="2" fillId="0" borderId="15" xfId="2" applyBorder="1">
      <alignment vertical="center"/>
    </xf>
    <xf numFmtId="0" fontId="2" fillId="0" borderId="16" xfId="2" applyBorder="1">
      <alignment vertical="center"/>
    </xf>
    <xf numFmtId="0" fontId="2" fillId="0" borderId="17" xfId="2" applyBorder="1">
      <alignment vertical="center"/>
    </xf>
    <xf numFmtId="176" fontId="2" fillId="0" borderId="18" xfId="2" applyNumberFormat="1" applyBorder="1">
      <alignment vertical="center"/>
    </xf>
    <xf numFmtId="176" fontId="2" fillId="0" borderId="19" xfId="2" applyNumberFormat="1" applyBorder="1">
      <alignment vertical="center"/>
    </xf>
    <xf numFmtId="176" fontId="2" fillId="0" borderId="20" xfId="2" applyNumberFormat="1" applyBorder="1">
      <alignment vertical="center"/>
    </xf>
    <xf numFmtId="176" fontId="2" fillId="0" borderId="21" xfId="2" applyNumberFormat="1" applyBorder="1">
      <alignment vertical="center"/>
    </xf>
    <xf numFmtId="176" fontId="2" fillId="0" borderId="22" xfId="2" applyNumberFormat="1" applyBorder="1">
      <alignment vertical="center"/>
    </xf>
    <xf numFmtId="0" fontId="2" fillId="0" borderId="4" xfId="2" applyBorder="1">
      <alignment vertical="center"/>
    </xf>
    <xf numFmtId="0" fontId="2" fillId="0" borderId="2" xfId="2" applyBorder="1">
      <alignment vertical="center"/>
    </xf>
    <xf numFmtId="0" fontId="2" fillId="0" borderId="0" xfId="2" applyBorder="1">
      <alignment vertical="center"/>
    </xf>
    <xf numFmtId="0" fontId="2" fillId="0" borderId="1" xfId="2" applyBorder="1">
      <alignment vertical="center"/>
    </xf>
    <xf numFmtId="0" fontId="2" fillId="0" borderId="5" xfId="2" applyBorder="1">
      <alignment vertical="center"/>
    </xf>
    <xf numFmtId="0" fontId="2" fillId="0" borderId="34" xfId="2" applyBorder="1">
      <alignment vertical="center"/>
    </xf>
    <xf numFmtId="0" fontId="0" fillId="0" borderId="29" xfId="0" applyBorder="1">
      <alignment vertical="center"/>
    </xf>
    <xf numFmtId="40" fontId="9" fillId="0" borderId="33" xfId="1" applyNumberFormat="1" applyFont="1" applyBorder="1">
      <alignment vertical="center"/>
    </xf>
    <xf numFmtId="40" fontId="2" fillId="0" borderId="25" xfId="1" applyNumberFormat="1" applyFont="1" applyFill="1" applyBorder="1">
      <alignment vertical="center"/>
    </xf>
    <xf numFmtId="0" fontId="8" fillId="0" borderId="24" xfId="0" applyFont="1" applyBorder="1">
      <alignment vertical="center"/>
    </xf>
    <xf numFmtId="0" fontId="9" fillId="0" borderId="0" xfId="0" applyFont="1">
      <alignment vertical="center"/>
    </xf>
    <xf numFmtId="0" fontId="9" fillId="0" borderId="21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176" fontId="9" fillId="0" borderId="33" xfId="0" applyNumberFormat="1" applyFont="1" applyBorder="1">
      <alignment vertical="center"/>
    </xf>
    <xf numFmtId="176" fontId="9" fillId="0" borderId="3" xfId="0" applyNumberFormat="1" applyFont="1" applyBorder="1">
      <alignment vertical="center"/>
    </xf>
    <xf numFmtId="40" fontId="9" fillId="0" borderId="25" xfId="1" applyNumberFormat="1" applyFont="1" applyBorder="1">
      <alignment vertical="center"/>
    </xf>
    <xf numFmtId="176" fontId="9" fillId="0" borderId="25" xfId="1" applyNumberFormat="1" applyFont="1" applyBorder="1" applyAlignment="1">
      <alignment horizontal="right" vertical="center"/>
    </xf>
    <xf numFmtId="38" fontId="9" fillId="0" borderId="20" xfId="1" applyFont="1" applyBorder="1">
      <alignment vertical="center"/>
    </xf>
    <xf numFmtId="38" fontId="9" fillId="0" borderId="21" xfId="1" applyFont="1" applyBorder="1">
      <alignment vertical="center"/>
    </xf>
    <xf numFmtId="38" fontId="9" fillId="0" borderId="25" xfId="0" applyNumberFormat="1" applyFont="1" applyBorder="1">
      <alignment vertical="center"/>
    </xf>
    <xf numFmtId="0" fontId="4" fillId="0" borderId="10" xfId="2" applyFont="1" applyBorder="1">
      <alignment vertical="center"/>
    </xf>
    <xf numFmtId="0" fontId="9" fillId="0" borderId="16" xfId="0" applyFont="1" applyBorder="1">
      <alignment vertical="center"/>
    </xf>
    <xf numFmtId="38" fontId="9" fillId="0" borderId="22" xfId="1" applyFont="1" applyBorder="1">
      <alignment vertical="center"/>
    </xf>
    <xf numFmtId="176" fontId="9" fillId="0" borderId="4" xfId="0" applyNumberFormat="1" applyFont="1" applyBorder="1">
      <alignment vertical="center"/>
    </xf>
    <xf numFmtId="176" fontId="2" fillId="0" borderId="10" xfId="2" applyNumberFormat="1" applyBorder="1">
      <alignment vertical="center"/>
    </xf>
    <xf numFmtId="0" fontId="9" fillId="0" borderId="4" xfId="0" applyFont="1" applyBorder="1">
      <alignment vertical="center"/>
    </xf>
    <xf numFmtId="0" fontId="9" fillId="0" borderId="37" xfId="0" applyFont="1" applyBorder="1">
      <alignment vertical="center"/>
    </xf>
    <xf numFmtId="0" fontId="4" fillId="0" borderId="8" xfId="2" applyFont="1" applyBorder="1">
      <alignment vertical="center"/>
    </xf>
    <xf numFmtId="0" fontId="4" fillId="0" borderId="9" xfId="2" applyFont="1" applyBorder="1">
      <alignment vertical="center"/>
    </xf>
    <xf numFmtId="0" fontId="9" fillId="0" borderId="3" xfId="0" applyFont="1" applyBorder="1">
      <alignment vertical="center"/>
    </xf>
    <xf numFmtId="0" fontId="11" fillId="0" borderId="0" xfId="0" applyFont="1">
      <alignment vertical="center"/>
    </xf>
    <xf numFmtId="0" fontId="13" fillId="0" borderId="28" xfId="2" applyFont="1" applyBorder="1" applyAlignment="1">
      <alignment horizontal="center" vertical="center"/>
    </xf>
    <xf numFmtId="0" fontId="13" fillId="0" borderId="27" xfId="2" applyFont="1" applyBorder="1" applyAlignment="1">
      <alignment horizontal="center" vertical="center"/>
    </xf>
    <xf numFmtId="0" fontId="13" fillId="0" borderId="32" xfId="2" applyFont="1" applyBorder="1" applyAlignment="1">
      <alignment horizontal="center" vertical="center"/>
    </xf>
    <xf numFmtId="0" fontId="6" fillId="0" borderId="26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5" fillId="0" borderId="35" xfId="2" applyFont="1" applyBorder="1" applyAlignment="1">
      <alignment horizontal="center" vertical="center"/>
    </xf>
    <xf numFmtId="0" fontId="5" fillId="0" borderId="36" xfId="2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6" fillId="0" borderId="29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176" fontId="2" fillId="2" borderId="22" xfId="2" applyNumberFormat="1" applyFill="1" applyBorder="1">
      <alignment vertical="center"/>
    </xf>
    <xf numFmtId="176" fontId="2" fillId="2" borderId="19" xfId="2" applyNumberFormat="1" applyFill="1" applyBorder="1">
      <alignment vertical="center"/>
    </xf>
    <xf numFmtId="176" fontId="2" fillId="2" borderId="20" xfId="2" applyNumberFormat="1" applyFill="1" applyBorder="1">
      <alignment vertical="center"/>
    </xf>
    <xf numFmtId="176" fontId="2" fillId="2" borderId="21" xfId="2" applyNumberFormat="1" applyFill="1" applyBorder="1">
      <alignment vertical="center"/>
    </xf>
    <xf numFmtId="176" fontId="2" fillId="2" borderId="18" xfId="2" applyNumberFormat="1" applyFill="1" applyBorder="1">
      <alignment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X44"/>
  <sheetViews>
    <sheetView tabSelected="1" workbookViewId="0">
      <selection activeCell="AA14" sqref="AA14"/>
    </sheetView>
  </sheetViews>
  <sheetFormatPr defaultRowHeight="13.5"/>
  <cols>
    <col min="2" max="2" width="11.875" customWidth="1"/>
    <col min="3" max="18" width="5.625" customWidth="1"/>
    <col min="19" max="20" width="8.625" customWidth="1"/>
    <col min="21" max="21" width="8.375" customWidth="1"/>
    <col min="23" max="23" width="10" customWidth="1"/>
  </cols>
  <sheetData>
    <row r="1" spans="2:24">
      <c r="B1" s="70" t="s">
        <v>38</v>
      </c>
    </row>
    <row r="2" spans="2:24" ht="15">
      <c r="B2" s="17"/>
      <c r="C2" s="82" t="s">
        <v>13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4"/>
      <c r="S2" s="82" t="s">
        <v>14</v>
      </c>
      <c r="T2" s="84"/>
      <c r="U2" s="17"/>
      <c r="V2" s="17"/>
      <c r="W2" s="17"/>
      <c r="X2" s="17"/>
    </row>
    <row r="3" spans="2:24">
      <c r="B3" s="18"/>
      <c r="C3" s="85" t="s">
        <v>6</v>
      </c>
      <c r="D3" s="86"/>
      <c r="E3" s="85" t="s">
        <v>7</v>
      </c>
      <c r="F3" s="86"/>
      <c r="G3" s="85" t="s">
        <v>8</v>
      </c>
      <c r="H3" s="86"/>
      <c r="I3" s="87" t="s">
        <v>9</v>
      </c>
      <c r="J3" s="86"/>
      <c r="K3" s="85" t="s">
        <v>10</v>
      </c>
      <c r="L3" s="86"/>
      <c r="M3" s="85" t="s">
        <v>15</v>
      </c>
      <c r="N3" s="86"/>
      <c r="O3" s="85" t="s">
        <v>11</v>
      </c>
      <c r="P3" s="86"/>
      <c r="Q3" s="85" t="s">
        <v>12</v>
      </c>
      <c r="R3" s="86"/>
      <c r="S3" s="74" t="s">
        <v>1</v>
      </c>
      <c r="T3" s="74" t="s">
        <v>2</v>
      </c>
      <c r="U3" s="74" t="s">
        <v>3</v>
      </c>
      <c r="V3" s="74" t="s">
        <v>4</v>
      </c>
      <c r="W3" s="76" t="s">
        <v>22</v>
      </c>
      <c r="X3" s="78" t="s">
        <v>23</v>
      </c>
    </row>
    <row r="4" spans="2:24" ht="14.25" thickBot="1">
      <c r="B4" s="19" t="s">
        <v>0</v>
      </c>
      <c r="C4" s="71" t="s">
        <v>51</v>
      </c>
      <c r="D4" s="72" t="s">
        <v>52</v>
      </c>
      <c r="E4" s="71" t="s">
        <v>51</v>
      </c>
      <c r="F4" s="72" t="s">
        <v>52</v>
      </c>
      <c r="G4" s="71" t="s">
        <v>51</v>
      </c>
      <c r="H4" s="72" t="s">
        <v>52</v>
      </c>
      <c r="I4" s="73" t="s">
        <v>51</v>
      </c>
      <c r="J4" s="72" t="s">
        <v>52</v>
      </c>
      <c r="K4" s="71" t="s">
        <v>51</v>
      </c>
      <c r="L4" s="72" t="s">
        <v>52</v>
      </c>
      <c r="M4" s="71" t="s">
        <v>51</v>
      </c>
      <c r="N4" s="72" t="s">
        <v>52</v>
      </c>
      <c r="O4" s="71" t="s">
        <v>51</v>
      </c>
      <c r="P4" s="72" t="s">
        <v>52</v>
      </c>
      <c r="Q4" s="71" t="s">
        <v>51</v>
      </c>
      <c r="R4" s="72" t="s">
        <v>52</v>
      </c>
      <c r="S4" s="75"/>
      <c r="T4" s="75"/>
      <c r="U4" s="75"/>
      <c r="V4" s="75"/>
      <c r="W4" s="77"/>
      <c r="X4" s="79"/>
    </row>
    <row r="5" spans="2:24" ht="14.25" thickTop="1">
      <c r="B5" s="26" t="s">
        <v>24</v>
      </c>
      <c r="C5" s="39"/>
      <c r="D5" s="39"/>
      <c r="E5" s="11"/>
      <c r="F5" s="5"/>
      <c r="G5" s="32"/>
      <c r="H5" s="26"/>
      <c r="I5" s="39"/>
      <c r="J5" s="39"/>
      <c r="K5" s="11">
        <v>400</v>
      </c>
      <c r="L5" s="5">
        <v>300</v>
      </c>
      <c r="M5" s="39"/>
      <c r="N5" s="44"/>
      <c r="O5" s="39"/>
      <c r="P5" s="39"/>
      <c r="Q5" s="11"/>
      <c r="R5" s="5"/>
      <c r="S5" s="49">
        <f t="shared" ref="S5:S20" si="0">IF($D5&lt;&gt;0,$D5*415*1.73/1000)+IF($F5&lt;&gt;0,$F5*400*1.73/1000)+IF($H5&lt;&gt;0,$H5*380*1.73/1000)+IF($J5&lt;&gt;0,$J5*240/1000)+IF($L5&lt;&gt;0,$L5*200*1.73/1000)+IF($N5&lt;&gt;0,$N5*200/1000)+IF($P5&lt;&gt;0,$P5*1150/1000)+IF($R5&lt;&gt;0,$R5*100/1000)</f>
        <v>103.8</v>
      </c>
      <c r="T5" s="16">
        <f t="shared" ref="T5:T20" si="1">S5*0.85</f>
        <v>88.22999999999999</v>
      </c>
      <c r="U5" s="88">
        <v>0.4</v>
      </c>
      <c r="V5" s="38">
        <f t="shared" ref="V5:V20" si="2">T5*U5</f>
        <v>35.291999999999994</v>
      </c>
      <c r="W5" s="57">
        <f>V5*860</f>
        <v>30351.119999999995</v>
      </c>
      <c r="X5" s="20">
        <f>W5/3024</f>
        <v>10.036746031746031</v>
      </c>
    </row>
    <row r="6" spans="2:24">
      <c r="B6" s="23" t="s">
        <v>25</v>
      </c>
      <c r="C6" s="40"/>
      <c r="D6" s="40"/>
      <c r="E6" s="8"/>
      <c r="F6" s="2"/>
      <c r="G6" s="29"/>
      <c r="H6" s="23"/>
      <c r="I6" s="40"/>
      <c r="J6" s="40"/>
      <c r="K6" s="8">
        <v>400</v>
      </c>
      <c r="L6" s="2">
        <v>300</v>
      </c>
      <c r="M6" s="40"/>
      <c r="N6" s="23"/>
      <c r="O6" s="40"/>
      <c r="P6" s="40"/>
      <c r="Q6" s="8"/>
      <c r="R6" s="2"/>
      <c r="S6" s="49">
        <f t="shared" si="0"/>
        <v>103.8</v>
      </c>
      <c r="T6" s="13">
        <f t="shared" si="1"/>
        <v>88.22999999999999</v>
      </c>
      <c r="U6" s="89">
        <v>0.4</v>
      </c>
      <c r="V6" s="35">
        <f t="shared" si="2"/>
        <v>35.291999999999994</v>
      </c>
      <c r="W6" s="57">
        <f t="shared" ref="W6:W20" si="3">V6*860</f>
        <v>30351.119999999995</v>
      </c>
      <c r="X6" s="20">
        <f t="shared" ref="X6:X20" si="4">W6/3024</f>
        <v>10.036746031746031</v>
      </c>
    </row>
    <row r="7" spans="2:24">
      <c r="B7" s="24" t="s">
        <v>26</v>
      </c>
      <c r="C7" s="41"/>
      <c r="D7" s="41"/>
      <c r="E7" s="9">
        <v>1000</v>
      </c>
      <c r="F7" s="3">
        <v>700</v>
      </c>
      <c r="G7" s="30"/>
      <c r="H7" s="24"/>
      <c r="I7" s="41"/>
      <c r="J7" s="41"/>
      <c r="K7" s="9"/>
      <c r="L7" s="3"/>
      <c r="M7" s="41"/>
      <c r="N7" s="24"/>
      <c r="O7" s="41"/>
      <c r="P7" s="41"/>
      <c r="Q7" s="9"/>
      <c r="R7" s="3"/>
      <c r="S7" s="49">
        <f t="shared" si="0"/>
        <v>484.4</v>
      </c>
      <c r="T7" s="14">
        <f t="shared" si="1"/>
        <v>411.73999999999995</v>
      </c>
      <c r="U7" s="90">
        <v>0.4</v>
      </c>
      <c r="V7" s="36">
        <f t="shared" si="2"/>
        <v>164.696</v>
      </c>
      <c r="W7" s="57">
        <f t="shared" si="3"/>
        <v>141638.56</v>
      </c>
      <c r="X7" s="20">
        <f t="shared" si="4"/>
        <v>46.83814814814815</v>
      </c>
    </row>
    <row r="8" spans="2:24">
      <c r="B8" s="3"/>
      <c r="C8" s="41"/>
      <c r="D8" s="41"/>
      <c r="E8" s="9">
        <v>1000</v>
      </c>
      <c r="F8" s="3">
        <v>700</v>
      </c>
      <c r="G8" s="30"/>
      <c r="H8" s="24"/>
      <c r="I8" s="41"/>
      <c r="J8" s="41"/>
      <c r="K8" s="9"/>
      <c r="L8" s="3"/>
      <c r="M8" s="41"/>
      <c r="N8" s="24"/>
      <c r="O8" s="41"/>
      <c r="P8" s="41"/>
      <c r="Q8" s="9"/>
      <c r="R8" s="3"/>
      <c r="S8" s="49">
        <f t="shared" si="0"/>
        <v>484.4</v>
      </c>
      <c r="T8" s="14">
        <f t="shared" si="1"/>
        <v>411.73999999999995</v>
      </c>
      <c r="U8" s="90">
        <v>0.4</v>
      </c>
      <c r="V8" s="36">
        <f t="shared" si="2"/>
        <v>164.696</v>
      </c>
      <c r="W8" s="57">
        <f t="shared" si="3"/>
        <v>141638.56</v>
      </c>
      <c r="X8" s="20">
        <f t="shared" si="4"/>
        <v>46.83814814814815</v>
      </c>
    </row>
    <row r="9" spans="2:24">
      <c r="B9" s="3"/>
      <c r="C9" s="41"/>
      <c r="D9" s="41"/>
      <c r="E9" s="9"/>
      <c r="F9" s="3"/>
      <c r="G9" s="30"/>
      <c r="H9" s="24"/>
      <c r="I9" s="41"/>
      <c r="J9" s="41"/>
      <c r="K9" s="9">
        <v>400</v>
      </c>
      <c r="L9" s="3">
        <v>300</v>
      </c>
      <c r="M9" s="41"/>
      <c r="N9" s="24"/>
      <c r="O9" s="41"/>
      <c r="P9" s="41"/>
      <c r="Q9" s="9"/>
      <c r="R9" s="3"/>
      <c r="S9" s="49">
        <f t="shared" si="0"/>
        <v>103.8</v>
      </c>
      <c r="T9" s="14">
        <f t="shared" si="1"/>
        <v>88.22999999999999</v>
      </c>
      <c r="U9" s="90">
        <v>0.4</v>
      </c>
      <c r="V9" s="36">
        <f t="shared" si="2"/>
        <v>35.291999999999994</v>
      </c>
      <c r="W9" s="57">
        <f t="shared" si="3"/>
        <v>30351.119999999995</v>
      </c>
      <c r="X9" s="20">
        <f t="shared" si="4"/>
        <v>10.036746031746031</v>
      </c>
    </row>
    <row r="10" spans="2:24">
      <c r="B10" s="4"/>
      <c r="C10" s="21"/>
      <c r="D10" s="21"/>
      <c r="E10" s="10"/>
      <c r="F10" s="4"/>
      <c r="G10" s="31"/>
      <c r="H10" s="25"/>
      <c r="I10" s="21"/>
      <c r="J10" s="21"/>
      <c r="K10" s="10"/>
      <c r="L10" s="4"/>
      <c r="M10" s="21"/>
      <c r="N10" s="25"/>
      <c r="O10" s="21"/>
      <c r="P10" s="21"/>
      <c r="Q10" s="10">
        <v>200</v>
      </c>
      <c r="R10" s="4">
        <v>150</v>
      </c>
      <c r="S10" s="50">
        <f t="shared" si="0"/>
        <v>15</v>
      </c>
      <c r="T10" s="15">
        <f t="shared" si="1"/>
        <v>12.75</v>
      </c>
      <c r="U10" s="91">
        <v>0.4</v>
      </c>
      <c r="V10" s="37">
        <f t="shared" si="2"/>
        <v>5.1000000000000005</v>
      </c>
      <c r="W10" s="58">
        <f t="shared" si="3"/>
        <v>4386.0000000000009</v>
      </c>
      <c r="X10" s="54">
        <f t="shared" si="4"/>
        <v>1.4503968253968258</v>
      </c>
    </row>
    <row r="11" spans="2:24">
      <c r="B11" s="24" t="s">
        <v>27</v>
      </c>
      <c r="C11" s="41"/>
      <c r="D11" s="41"/>
      <c r="E11" s="9">
        <v>1000</v>
      </c>
      <c r="F11" s="3">
        <v>700</v>
      </c>
      <c r="G11" s="30"/>
      <c r="H11" s="24"/>
      <c r="I11" s="41"/>
      <c r="J11" s="41"/>
      <c r="K11" s="9"/>
      <c r="L11" s="3"/>
      <c r="M11" s="41"/>
      <c r="N11" s="24"/>
      <c r="O11" s="41"/>
      <c r="P11" s="41"/>
      <c r="Q11" s="9"/>
      <c r="R11" s="3"/>
      <c r="S11" s="49">
        <f t="shared" si="0"/>
        <v>484.4</v>
      </c>
      <c r="T11" s="14">
        <f t="shared" si="1"/>
        <v>411.73999999999995</v>
      </c>
      <c r="U11" s="90">
        <v>0.4</v>
      </c>
      <c r="V11" s="36">
        <f t="shared" si="2"/>
        <v>164.696</v>
      </c>
      <c r="W11" s="57">
        <f t="shared" si="3"/>
        <v>141638.56</v>
      </c>
      <c r="X11" s="20">
        <f t="shared" si="4"/>
        <v>46.83814814814815</v>
      </c>
    </row>
    <row r="12" spans="2:24">
      <c r="B12" s="3"/>
      <c r="C12" s="41"/>
      <c r="D12" s="41"/>
      <c r="E12" s="9">
        <v>750</v>
      </c>
      <c r="F12" s="3">
        <v>600</v>
      </c>
      <c r="G12" s="30"/>
      <c r="H12" s="24"/>
      <c r="I12" s="41"/>
      <c r="J12" s="41"/>
      <c r="K12" s="9"/>
      <c r="L12" s="3"/>
      <c r="M12" s="41"/>
      <c r="N12" s="24"/>
      <c r="O12" s="41"/>
      <c r="P12" s="41"/>
      <c r="Q12" s="9"/>
      <c r="R12" s="3"/>
      <c r="S12" s="49">
        <f t="shared" si="0"/>
        <v>415.2</v>
      </c>
      <c r="T12" s="14">
        <f t="shared" si="1"/>
        <v>352.91999999999996</v>
      </c>
      <c r="U12" s="90">
        <v>0.4</v>
      </c>
      <c r="V12" s="36">
        <f t="shared" si="2"/>
        <v>141.16799999999998</v>
      </c>
      <c r="W12" s="57">
        <f t="shared" si="3"/>
        <v>121404.47999999998</v>
      </c>
      <c r="X12" s="20">
        <f t="shared" si="4"/>
        <v>40.146984126984123</v>
      </c>
    </row>
    <row r="13" spans="2:24">
      <c r="B13" s="3"/>
      <c r="C13" s="41"/>
      <c r="D13" s="41"/>
      <c r="E13" s="9"/>
      <c r="F13" s="3"/>
      <c r="G13" s="30"/>
      <c r="H13" s="24"/>
      <c r="I13" s="41"/>
      <c r="J13" s="41"/>
      <c r="K13" s="9">
        <v>400</v>
      </c>
      <c r="L13" s="3">
        <v>300</v>
      </c>
      <c r="M13" s="41"/>
      <c r="N13" s="24"/>
      <c r="O13" s="41"/>
      <c r="P13" s="41"/>
      <c r="Q13" s="9"/>
      <c r="R13" s="3"/>
      <c r="S13" s="49">
        <f t="shared" si="0"/>
        <v>103.8</v>
      </c>
      <c r="T13" s="14">
        <f t="shared" si="1"/>
        <v>88.22999999999999</v>
      </c>
      <c r="U13" s="90">
        <v>0.4</v>
      </c>
      <c r="V13" s="36">
        <f t="shared" si="2"/>
        <v>35.291999999999994</v>
      </c>
      <c r="W13" s="57">
        <f t="shared" si="3"/>
        <v>30351.119999999995</v>
      </c>
      <c r="X13" s="20">
        <f t="shared" si="4"/>
        <v>10.036746031746031</v>
      </c>
    </row>
    <row r="14" spans="2:24">
      <c r="B14" s="4"/>
      <c r="C14" s="21"/>
      <c r="D14" s="21"/>
      <c r="E14" s="10"/>
      <c r="F14" s="4"/>
      <c r="G14" s="31"/>
      <c r="H14" s="25"/>
      <c r="I14" s="21"/>
      <c r="J14" s="21"/>
      <c r="K14" s="10"/>
      <c r="L14" s="4"/>
      <c r="M14" s="21"/>
      <c r="N14" s="25"/>
      <c r="O14" s="21"/>
      <c r="P14" s="21"/>
      <c r="Q14" s="10">
        <v>200</v>
      </c>
      <c r="R14" s="4">
        <v>150</v>
      </c>
      <c r="S14" s="50">
        <f t="shared" si="0"/>
        <v>15</v>
      </c>
      <c r="T14" s="15">
        <f t="shared" si="1"/>
        <v>12.75</v>
      </c>
      <c r="U14" s="91">
        <v>0.4</v>
      </c>
      <c r="V14" s="37">
        <f t="shared" si="2"/>
        <v>5.1000000000000005</v>
      </c>
      <c r="W14" s="58">
        <f t="shared" si="3"/>
        <v>4386.0000000000009</v>
      </c>
      <c r="X14" s="54">
        <f t="shared" si="4"/>
        <v>1.4503968253968258</v>
      </c>
    </row>
    <row r="15" spans="2:24">
      <c r="B15" s="24" t="s">
        <v>28</v>
      </c>
      <c r="C15" s="41"/>
      <c r="D15" s="41"/>
      <c r="E15" s="9">
        <v>750</v>
      </c>
      <c r="F15" s="3">
        <v>600</v>
      </c>
      <c r="G15" s="30"/>
      <c r="H15" s="24"/>
      <c r="I15" s="41"/>
      <c r="J15" s="41"/>
      <c r="K15" s="9"/>
      <c r="L15" s="3"/>
      <c r="M15" s="41"/>
      <c r="N15" s="24"/>
      <c r="O15" s="41"/>
      <c r="P15" s="41"/>
      <c r="Q15" s="9"/>
      <c r="R15" s="3"/>
      <c r="S15" s="49">
        <f t="shared" si="0"/>
        <v>415.2</v>
      </c>
      <c r="T15" s="14">
        <f t="shared" si="1"/>
        <v>352.91999999999996</v>
      </c>
      <c r="U15" s="90">
        <v>0.4</v>
      </c>
      <c r="V15" s="36">
        <f t="shared" si="2"/>
        <v>141.16799999999998</v>
      </c>
      <c r="W15" s="57">
        <f t="shared" si="3"/>
        <v>121404.47999999998</v>
      </c>
      <c r="X15" s="20">
        <f t="shared" si="4"/>
        <v>40.146984126984123</v>
      </c>
    </row>
    <row r="16" spans="2:24">
      <c r="B16" s="3"/>
      <c r="C16" s="41"/>
      <c r="D16" s="41"/>
      <c r="E16" s="9">
        <v>500</v>
      </c>
      <c r="F16" s="3">
        <v>500</v>
      </c>
      <c r="G16" s="30"/>
      <c r="H16" s="24"/>
      <c r="I16" s="41"/>
      <c r="J16" s="41"/>
      <c r="K16" s="9"/>
      <c r="L16" s="3"/>
      <c r="M16" s="41"/>
      <c r="N16" s="24"/>
      <c r="O16" s="41"/>
      <c r="P16" s="41"/>
      <c r="Q16" s="9"/>
      <c r="R16" s="3"/>
      <c r="S16" s="49">
        <f t="shared" si="0"/>
        <v>346</v>
      </c>
      <c r="T16" s="14">
        <f t="shared" si="1"/>
        <v>294.09999999999997</v>
      </c>
      <c r="U16" s="90">
        <v>0.4</v>
      </c>
      <c r="V16" s="36">
        <f t="shared" si="2"/>
        <v>117.63999999999999</v>
      </c>
      <c r="W16" s="57">
        <f t="shared" si="3"/>
        <v>101170.4</v>
      </c>
      <c r="X16" s="20">
        <f t="shared" si="4"/>
        <v>33.455820105820102</v>
      </c>
    </row>
    <row r="17" spans="2:24">
      <c r="B17" s="3"/>
      <c r="C17" s="41"/>
      <c r="D17" s="41"/>
      <c r="E17" s="9"/>
      <c r="F17" s="3"/>
      <c r="G17" s="30"/>
      <c r="H17" s="24"/>
      <c r="I17" s="41"/>
      <c r="J17" s="41"/>
      <c r="K17" s="9">
        <v>400</v>
      </c>
      <c r="L17" s="3">
        <v>300</v>
      </c>
      <c r="M17" s="41"/>
      <c r="N17" s="24"/>
      <c r="O17" s="41"/>
      <c r="P17" s="41"/>
      <c r="Q17" s="9"/>
      <c r="R17" s="3"/>
      <c r="S17" s="49">
        <f t="shared" si="0"/>
        <v>103.8</v>
      </c>
      <c r="T17" s="14">
        <f t="shared" si="1"/>
        <v>88.22999999999999</v>
      </c>
      <c r="U17" s="90">
        <v>0.4</v>
      </c>
      <c r="V17" s="36">
        <f t="shared" si="2"/>
        <v>35.291999999999994</v>
      </c>
      <c r="W17" s="57">
        <f t="shared" si="3"/>
        <v>30351.119999999995</v>
      </c>
      <c r="X17" s="20">
        <f t="shared" si="4"/>
        <v>10.036746031746031</v>
      </c>
    </row>
    <row r="18" spans="2:24">
      <c r="B18" s="4"/>
      <c r="C18" s="21"/>
      <c r="D18" s="21"/>
      <c r="E18" s="10"/>
      <c r="F18" s="4"/>
      <c r="G18" s="31"/>
      <c r="H18" s="25"/>
      <c r="I18" s="21"/>
      <c r="J18" s="21"/>
      <c r="K18" s="10"/>
      <c r="L18" s="4"/>
      <c r="M18" s="21"/>
      <c r="N18" s="25"/>
      <c r="O18" s="21"/>
      <c r="P18" s="21"/>
      <c r="Q18" s="10">
        <v>160</v>
      </c>
      <c r="R18" s="4">
        <v>125</v>
      </c>
      <c r="S18" s="50">
        <f t="shared" si="0"/>
        <v>12.5</v>
      </c>
      <c r="T18" s="15">
        <f t="shared" si="1"/>
        <v>10.625</v>
      </c>
      <c r="U18" s="91">
        <v>0.4</v>
      </c>
      <c r="V18" s="37">
        <f t="shared" si="2"/>
        <v>4.25</v>
      </c>
      <c r="W18" s="58">
        <f t="shared" si="3"/>
        <v>3655</v>
      </c>
      <c r="X18" s="54">
        <f t="shared" si="4"/>
        <v>1.2086640211640212</v>
      </c>
    </row>
    <row r="19" spans="2:24">
      <c r="B19" s="22" t="s">
        <v>29</v>
      </c>
      <c r="C19" s="42"/>
      <c r="D19" s="42"/>
      <c r="E19" s="7"/>
      <c r="F19" s="1"/>
      <c r="G19" s="28"/>
      <c r="H19" s="22"/>
      <c r="I19" s="42"/>
      <c r="J19" s="42"/>
      <c r="K19" s="7">
        <v>100</v>
      </c>
      <c r="L19" s="1">
        <v>75</v>
      </c>
      <c r="M19" s="42"/>
      <c r="N19" s="22"/>
      <c r="O19" s="42"/>
      <c r="P19" s="42"/>
      <c r="Q19" s="7"/>
      <c r="R19" s="1"/>
      <c r="S19" s="51">
        <f t="shared" si="0"/>
        <v>25.95</v>
      </c>
      <c r="T19" s="12">
        <f t="shared" si="1"/>
        <v>22.057499999999997</v>
      </c>
      <c r="U19" s="92">
        <v>0.4</v>
      </c>
      <c r="V19" s="34">
        <f t="shared" si="2"/>
        <v>8.8229999999999986</v>
      </c>
      <c r="W19" s="57">
        <f t="shared" si="3"/>
        <v>7587.7799999999988</v>
      </c>
      <c r="X19" s="20">
        <f t="shared" si="4"/>
        <v>2.5091865079365077</v>
      </c>
    </row>
    <row r="20" spans="2:24">
      <c r="B20" s="27" t="s">
        <v>30</v>
      </c>
      <c r="C20" s="43"/>
      <c r="D20" s="43"/>
      <c r="E20" s="33"/>
      <c r="F20" s="27"/>
      <c r="G20" s="33"/>
      <c r="H20" s="27"/>
      <c r="I20" s="43"/>
      <c r="J20" s="43"/>
      <c r="K20" s="33">
        <v>400</v>
      </c>
      <c r="L20" s="27">
        <v>300</v>
      </c>
      <c r="M20" s="43"/>
      <c r="N20" s="27"/>
      <c r="O20" s="43"/>
      <c r="P20" s="27"/>
      <c r="Q20" s="8"/>
      <c r="R20" s="2"/>
      <c r="S20" s="52">
        <f t="shared" si="0"/>
        <v>103.8</v>
      </c>
      <c r="T20" s="13">
        <f t="shared" si="1"/>
        <v>88.22999999999999</v>
      </c>
      <c r="U20" s="89">
        <v>0.4</v>
      </c>
      <c r="V20" s="35">
        <f t="shared" si="2"/>
        <v>35.291999999999994</v>
      </c>
      <c r="W20" s="57">
        <f t="shared" si="3"/>
        <v>30351.119999999995</v>
      </c>
      <c r="X20" s="20">
        <f t="shared" si="4"/>
        <v>10.036746031746031</v>
      </c>
    </row>
    <row r="21" spans="2:24" ht="13.5" customHeight="1">
      <c r="Q21" s="45"/>
      <c r="R21" s="48" t="s">
        <v>5</v>
      </c>
      <c r="S21" s="46">
        <f>SUM(S5:S20)</f>
        <v>3320.85</v>
      </c>
      <c r="T21" s="47">
        <f>SUM(T5:T20)</f>
        <v>2822.7224999999999</v>
      </c>
      <c r="U21" s="56">
        <f>V21/T21</f>
        <v>0.4</v>
      </c>
      <c r="V21" s="55">
        <f>SUM(V5:V20)</f>
        <v>1129.0889999999999</v>
      </c>
      <c r="W21" s="59">
        <f>SUM(W5:W20)</f>
        <v>971016.54</v>
      </c>
      <c r="X21" s="53">
        <f>SUM(X5:X20)</f>
        <v>321.10335317460317</v>
      </c>
    </row>
    <row r="23" spans="2:24">
      <c r="B23" s="70" t="s">
        <v>39</v>
      </c>
    </row>
    <row r="24" spans="2:24" ht="15">
      <c r="B24" s="17"/>
      <c r="C24" s="82" t="s">
        <v>47</v>
      </c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4"/>
      <c r="S24" s="82" t="s">
        <v>14</v>
      </c>
      <c r="T24" s="84"/>
      <c r="U24" s="17"/>
      <c r="V24" s="17"/>
      <c r="W24" s="17"/>
      <c r="X24" s="17"/>
    </row>
    <row r="25" spans="2:24">
      <c r="B25" s="18"/>
      <c r="C25" s="85" t="s">
        <v>6</v>
      </c>
      <c r="D25" s="86"/>
      <c r="E25" s="85" t="s">
        <v>7</v>
      </c>
      <c r="F25" s="86"/>
      <c r="G25" s="85" t="s">
        <v>8</v>
      </c>
      <c r="H25" s="86"/>
      <c r="I25" s="87" t="s">
        <v>9</v>
      </c>
      <c r="J25" s="86"/>
      <c r="K25" s="85" t="s">
        <v>10</v>
      </c>
      <c r="L25" s="86"/>
      <c r="M25" s="85" t="s">
        <v>15</v>
      </c>
      <c r="N25" s="86"/>
      <c r="O25" s="85" t="s">
        <v>11</v>
      </c>
      <c r="P25" s="86"/>
      <c r="Q25" s="85" t="s">
        <v>12</v>
      </c>
      <c r="R25" s="86"/>
      <c r="S25" s="74" t="s">
        <v>1</v>
      </c>
      <c r="T25" s="74" t="s">
        <v>2</v>
      </c>
      <c r="U25" s="74" t="s">
        <v>3</v>
      </c>
      <c r="V25" s="74" t="s">
        <v>4</v>
      </c>
      <c r="W25" s="76" t="s">
        <v>22</v>
      </c>
      <c r="X25" s="78" t="s">
        <v>23</v>
      </c>
    </row>
    <row r="26" spans="2:24" ht="14.25" thickBot="1">
      <c r="B26" s="19" t="s">
        <v>31</v>
      </c>
      <c r="C26" s="80" t="s">
        <v>32</v>
      </c>
      <c r="D26" s="81"/>
      <c r="E26" s="80" t="s">
        <v>32</v>
      </c>
      <c r="F26" s="81"/>
      <c r="G26" s="80" t="s">
        <v>32</v>
      </c>
      <c r="H26" s="81"/>
      <c r="I26" s="80" t="s">
        <v>32</v>
      </c>
      <c r="J26" s="81"/>
      <c r="K26" s="80" t="s">
        <v>32</v>
      </c>
      <c r="L26" s="81"/>
      <c r="M26" s="80" t="s">
        <v>32</v>
      </c>
      <c r="N26" s="81"/>
      <c r="O26" s="80" t="s">
        <v>32</v>
      </c>
      <c r="P26" s="81"/>
      <c r="Q26" s="80" t="s">
        <v>32</v>
      </c>
      <c r="R26" s="81"/>
      <c r="S26" s="75"/>
      <c r="T26" s="75"/>
      <c r="U26" s="75"/>
      <c r="V26" s="75"/>
      <c r="W26" s="77"/>
      <c r="X26" s="79"/>
    </row>
    <row r="27" spans="2:24" ht="14.25" thickTop="1">
      <c r="B27" s="60" t="s">
        <v>33</v>
      </c>
      <c r="C27" s="39"/>
      <c r="D27" s="39"/>
      <c r="E27" s="32"/>
      <c r="F27" s="26">
        <v>30</v>
      </c>
      <c r="G27" s="32"/>
      <c r="H27" s="26"/>
      <c r="I27" s="39"/>
      <c r="J27" s="39"/>
      <c r="K27" s="32"/>
      <c r="L27" s="26"/>
      <c r="M27" s="39"/>
      <c r="N27" s="44"/>
      <c r="O27" s="39"/>
      <c r="P27" s="39"/>
      <c r="Q27" s="32"/>
      <c r="R27" s="44"/>
      <c r="S27" s="66">
        <f t="shared" ref="S27:S37" si="5">IF($D27&lt;&gt;0,$D27*415*1.73/1000)+IF($F27&lt;&gt;0,$F27*400*1.73/1000)+IF($H27&lt;&gt;0,$H27*380*1.73/1000)+IF($J27&lt;&gt;0,$J27*240/1000)+IF($L27&lt;&gt;0,$L27*200*1.73/1000)+IF($N27&lt;&gt;0,$N27*200/1000)+IF($P27&lt;&gt;0,$P27*1150/1000)+IF($R27&lt;&gt;0,$R27*100/1000)</f>
        <v>20.76</v>
      </c>
      <c r="T27" s="64">
        <f t="shared" ref="T27:T37" si="6">S27*0.85</f>
        <v>17.646000000000001</v>
      </c>
      <c r="U27" s="88">
        <v>0.4</v>
      </c>
      <c r="V27" s="38">
        <f t="shared" ref="V27:V37" si="7">T27*U27</f>
        <v>7.0584000000000007</v>
      </c>
      <c r="W27" s="57">
        <f>V27*860</f>
        <v>6070.2240000000002</v>
      </c>
      <c r="X27" s="20">
        <f>W27/3024</f>
        <v>2.0073492063492062</v>
      </c>
    </row>
    <row r="28" spans="2:24">
      <c r="B28" s="6" t="s">
        <v>34</v>
      </c>
      <c r="C28" s="40"/>
      <c r="D28" s="40"/>
      <c r="E28" s="29"/>
      <c r="F28" s="23">
        <v>120</v>
      </c>
      <c r="G28" s="29"/>
      <c r="H28" s="23"/>
      <c r="I28" s="40"/>
      <c r="J28" s="40"/>
      <c r="K28" s="29"/>
      <c r="L28" s="23"/>
      <c r="M28" s="40"/>
      <c r="N28" s="23"/>
      <c r="O28" s="40"/>
      <c r="P28" s="40"/>
      <c r="Q28" s="29"/>
      <c r="R28" s="23">
        <v>20</v>
      </c>
      <c r="S28" s="61">
        <f t="shared" si="5"/>
        <v>85.04</v>
      </c>
      <c r="T28" s="35">
        <f t="shared" si="6"/>
        <v>72.284000000000006</v>
      </c>
      <c r="U28" s="89">
        <v>0.4</v>
      </c>
      <c r="V28" s="35">
        <f t="shared" si="7"/>
        <v>28.913600000000002</v>
      </c>
      <c r="W28" s="62">
        <f t="shared" ref="W28:W37" si="8">V28*860</f>
        <v>24865.696000000004</v>
      </c>
      <c r="X28" s="63">
        <f t="shared" ref="X28:X37" si="9">W28/3024</f>
        <v>8.2227830687830696</v>
      </c>
    </row>
    <row r="29" spans="2:24">
      <c r="B29" s="67" t="s">
        <v>35</v>
      </c>
      <c r="C29" s="41"/>
      <c r="D29" s="41"/>
      <c r="E29" s="30"/>
      <c r="F29" s="24"/>
      <c r="G29" s="30"/>
      <c r="H29" s="24"/>
      <c r="I29" s="41"/>
      <c r="J29" s="41"/>
      <c r="K29" s="30"/>
      <c r="L29" s="24">
        <v>35</v>
      </c>
      <c r="M29" s="41"/>
      <c r="N29" s="24"/>
      <c r="O29" s="41"/>
      <c r="P29" s="41"/>
      <c r="Q29" s="30"/>
      <c r="R29" s="24"/>
      <c r="S29" s="49">
        <f t="shared" si="5"/>
        <v>12.11</v>
      </c>
      <c r="T29" s="36">
        <f t="shared" si="6"/>
        <v>10.2935</v>
      </c>
      <c r="U29" s="90">
        <v>0.9</v>
      </c>
      <c r="V29" s="36">
        <f t="shared" si="7"/>
        <v>9.2641500000000008</v>
      </c>
      <c r="W29" s="57">
        <f t="shared" si="8"/>
        <v>7967.1690000000008</v>
      </c>
      <c r="X29" s="20">
        <f t="shared" si="9"/>
        <v>2.6346458333333338</v>
      </c>
    </row>
    <row r="30" spans="2:24">
      <c r="B30" s="60" t="s">
        <v>36</v>
      </c>
      <c r="C30" s="39"/>
      <c r="D30" s="39"/>
      <c r="E30" s="32" t="s">
        <v>37</v>
      </c>
      <c r="F30" s="26"/>
      <c r="G30" s="32"/>
      <c r="H30" s="26"/>
      <c r="I30" s="39"/>
      <c r="J30" s="39"/>
      <c r="K30" s="32"/>
      <c r="L30" s="26">
        <v>75</v>
      </c>
      <c r="M30" s="39"/>
      <c r="N30" s="26"/>
      <c r="O30" s="39"/>
      <c r="P30" s="39"/>
      <c r="Q30" s="32"/>
      <c r="R30" s="26"/>
      <c r="S30" s="65">
        <f t="shared" si="5"/>
        <v>25.95</v>
      </c>
      <c r="T30" s="38">
        <f t="shared" si="6"/>
        <v>22.057499999999997</v>
      </c>
      <c r="U30" s="88">
        <v>0.85</v>
      </c>
      <c r="V30" s="38">
        <f t="shared" si="7"/>
        <v>18.748874999999998</v>
      </c>
      <c r="W30" s="62">
        <f t="shared" si="8"/>
        <v>16124.032499999998</v>
      </c>
      <c r="X30" s="63">
        <f t="shared" si="9"/>
        <v>5.3320213293650784</v>
      </c>
    </row>
    <row r="31" spans="2:24">
      <c r="B31" s="24" t="s">
        <v>40</v>
      </c>
      <c r="C31" s="41"/>
      <c r="D31" s="41"/>
      <c r="E31" s="30"/>
      <c r="F31" s="24"/>
      <c r="G31" s="30"/>
      <c r="H31" s="24"/>
      <c r="I31" s="41"/>
      <c r="J31" s="41"/>
      <c r="K31" s="30"/>
      <c r="L31" s="24"/>
      <c r="M31" s="41"/>
      <c r="N31" s="24"/>
      <c r="O31" s="41"/>
      <c r="P31" s="41"/>
      <c r="Q31" s="30"/>
      <c r="R31" s="24">
        <v>3.8</v>
      </c>
      <c r="S31" s="49">
        <f t="shared" si="5"/>
        <v>0.38</v>
      </c>
      <c r="T31" s="36">
        <f t="shared" si="6"/>
        <v>0.32300000000000001</v>
      </c>
      <c r="U31" s="90">
        <v>0.8</v>
      </c>
      <c r="V31" s="36">
        <f t="shared" si="7"/>
        <v>0.25840000000000002</v>
      </c>
      <c r="W31" s="57">
        <f t="shared" si="8"/>
        <v>222.22400000000002</v>
      </c>
      <c r="X31" s="20">
        <f t="shared" si="9"/>
        <v>7.3486772486772489E-2</v>
      </c>
    </row>
    <row r="32" spans="2:24">
      <c r="B32" s="24" t="s">
        <v>41</v>
      </c>
      <c r="C32" s="41"/>
      <c r="D32" s="41"/>
      <c r="E32" s="30"/>
      <c r="F32" s="24"/>
      <c r="G32" s="30"/>
      <c r="H32" s="24"/>
      <c r="I32" s="41"/>
      <c r="J32" s="41"/>
      <c r="K32" s="30"/>
      <c r="L32" s="24"/>
      <c r="M32" s="41"/>
      <c r="N32" s="24"/>
      <c r="O32" s="41"/>
      <c r="P32" s="41"/>
      <c r="Q32" s="30"/>
      <c r="R32" s="24">
        <v>2.1</v>
      </c>
      <c r="S32" s="49">
        <f t="shared" si="5"/>
        <v>0.21</v>
      </c>
      <c r="T32" s="36">
        <f t="shared" si="6"/>
        <v>0.17849999999999999</v>
      </c>
      <c r="U32" s="90">
        <v>0.8</v>
      </c>
      <c r="V32" s="36">
        <f t="shared" si="7"/>
        <v>0.14280000000000001</v>
      </c>
      <c r="W32" s="57">
        <f t="shared" si="8"/>
        <v>122.80800000000001</v>
      </c>
      <c r="X32" s="20">
        <f t="shared" si="9"/>
        <v>4.0611111111111112E-2</v>
      </c>
    </row>
    <row r="33" spans="2:24">
      <c r="B33" s="24" t="s">
        <v>42</v>
      </c>
      <c r="C33" s="41"/>
      <c r="D33" s="41"/>
      <c r="E33" s="30"/>
      <c r="F33" s="24"/>
      <c r="G33" s="30"/>
      <c r="H33" s="24"/>
      <c r="I33" s="41"/>
      <c r="J33" s="41"/>
      <c r="K33" s="30"/>
      <c r="L33" s="24"/>
      <c r="M33" s="41"/>
      <c r="N33" s="24"/>
      <c r="O33" s="41"/>
      <c r="P33" s="41"/>
      <c r="Q33" s="30"/>
      <c r="R33" s="24">
        <v>2.1</v>
      </c>
      <c r="S33" s="49">
        <f t="shared" si="5"/>
        <v>0.21</v>
      </c>
      <c r="T33" s="36">
        <f t="shared" si="6"/>
        <v>0.17849999999999999</v>
      </c>
      <c r="U33" s="90">
        <v>0.8</v>
      </c>
      <c r="V33" s="36">
        <f t="shared" si="7"/>
        <v>0.14280000000000001</v>
      </c>
      <c r="W33" s="57">
        <f t="shared" si="8"/>
        <v>122.80800000000001</v>
      </c>
      <c r="X33" s="20">
        <f t="shared" si="9"/>
        <v>4.0611111111111112E-2</v>
      </c>
    </row>
    <row r="34" spans="2:24">
      <c r="B34" s="67" t="s">
        <v>43</v>
      </c>
      <c r="C34" s="41"/>
      <c r="D34" s="41"/>
      <c r="E34" s="30"/>
      <c r="F34" s="24"/>
      <c r="G34" s="30"/>
      <c r="H34" s="24"/>
      <c r="I34" s="41"/>
      <c r="J34" s="41"/>
      <c r="K34" s="30"/>
      <c r="L34" s="24"/>
      <c r="M34" s="41"/>
      <c r="N34" s="24"/>
      <c r="O34" s="41"/>
      <c r="P34" s="41"/>
      <c r="Q34" s="30"/>
      <c r="R34" s="24">
        <v>3.5</v>
      </c>
      <c r="S34" s="49">
        <f t="shared" si="5"/>
        <v>0.35</v>
      </c>
      <c r="T34" s="36">
        <f t="shared" si="6"/>
        <v>0.29749999999999999</v>
      </c>
      <c r="U34" s="90">
        <v>0.8</v>
      </c>
      <c r="V34" s="36">
        <f t="shared" si="7"/>
        <v>0.23799999999999999</v>
      </c>
      <c r="W34" s="57">
        <f t="shared" si="8"/>
        <v>204.67999999999998</v>
      </c>
      <c r="X34" s="20">
        <f t="shared" si="9"/>
        <v>6.7685185185185182E-2</v>
      </c>
    </row>
    <row r="35" spans="2:24">
      <c r="B35" s="67" t="s">
        <v>44</v>
      </c>
      <c r="C35" s="41"/>
      <c r="D35" s="41"/>
      <c r="E35" s="30"/>
      <c r="F35" s="24"/>
      <c r="G35" s="30"/>
      <c r="H35" s="24"/>
      <c r="I35" s="41"/>
      <c r="J35" s="41"/>
      <c r="K35" s="30"/>
      <c r="L35" s="24"/>
      <c r="M35" s="41"/>
      <c r="N35" s="24"/>
      <c r="O35" s="41"/>
      <c r="P35" s="41"/>
      <c r="Q35" s="30"/>
      <c r="R35" s="24">
        <v>3.5</v>
      </c>
      <c r="S35" s="49">
        <f t="shared" si="5"/>
        <v>0.35</v>
      </c>
      <c r="T35" s="36">
        <f t="shared" si="6"/>
        <v>0.29749999999999999</v>
      </c>
      <c r="U35" s="90">
        <v>0.8</v>
      </c>
      <c r="V35" s="36">
        <f t="shared" si="7"/>
        <v>0.23799999999999999</v>
      </c>
      <c r="W35" s="57">
        <f t="shared" si="8"/>
        <v>204.67999999999998</v>
      </c>
      <c r="X35" s="20">
        <f t="shared" si="9"/>
        <v>6.7685185185185182E-2</v>
      </c>
    </row>
    <row r="36" spans="2:24">
      <c r="B36" s="68" t="s">
        <v>45</v>
      </c>
      <c r="C36" s="21"/>
      <c r="D36" s="21"/>
      <c r="E36" s="31"/>
      <c r="F36" s="25"/>
      <c r="G36" s="31"/>
      <c r="H36" s="25"/>
      <c r="I36" s="21"/>
      <c r="J36" s="21"/>
      <c r="K36" s="31"/>
      <c r="L36" s="25"/>
      <c r="M36" s="21"/>
      <c r="N36" s="25"/>
      <c r="O36" s="21"/>
      <c r="P36" s="21"/>
      <c r="Q36" s="31"/>
      <c r="R36" s="25">
        <v>3.5</v>
      </c>
      <c r="S36" s="69">
        <f t="shared" si="5"/>
        <v>0.35</v>
      </c>
      <c r="T36" s="37">
        <f t="shared" si="6"/>
        <v>0.29749999999999999</v>
      </c>
      <c r="U36" s="91">
        <v>0.8</v>
      </c>
      <c r="V36" s="37">
        <f t="shared" si="7"/>
        <v>0.23799999999999999</v>
      </c>
      <c r="W36" s="58">
        <f t="shared" si="8"/>
        <v>204.67999999999998</v>
      </c>
      <c r="X36" s="54">
        <f t="shared" si="9"/>
        <v>6.7685185185185182E-2</v>
      </c>
    </row>
    <row r="37" spans="2:24">
      <c r="B37" s="68" t="s">
        <v>46</v>
      </c>
      <c r="C37" s="21"/>
      <c r="D37" s="21"/>
      <c r="E37" s="31"/>
      <c r="F37" s="25"/>
      <c r="G37" s="31"/>
      <c r="H37" s="25"/>
      <c r="I37" s="21"/>
      <c r="J37" s="21"/>
      <c r="K37" s="31"/>
      <c r="L37" s="25"/>
      <c r="M37" s="21"/>
      <c r="N37" s="25">
        <v>15</v>
      </c>
      <c r="O37" s="21"/>
      <c r="P37" s="21"/>
      <c r="Q37" s="31"/>
      <c r="R37" s="25"/>
      <c r="S37" s="50">
        <f t="shared" si="5"/>
        <v>3</v>
      </c>
      <c r="T37" s="37">
        <f t="shared" si="6"/>
        <v>2.5499999999999998</v>
      </c>
      <c r="U37" s="91">
        <v>0.4</v>
      </c>
      <c r="V37" s="37">
        <f t="shared" si="7"/>
        <v>1.02</v>
      </c>
      <c r="W37" s="58">
        <f t="shared" si="8"/>
        <v>877.2</v>
      </c>
      <c r="X37" s="54">
        <f t="shared" si="9"/>
        <v>0.2900793650793651</v>
      </c>
    </row>
    <row r="38" spans="2:24" ht="16.5">
      <c r="C38" t="s">
        <v>48</v>
      </c>
      <c r="Q38" s="45"/>
      <c r="R38" s="48" t="s">
        <v>5</v>
      </c>
      <c r="S38" s="46">
        <f>SUM(S27:S37)</f>
        <v>148.71</v>
      </c>
      <c r="T38" s="47">
        <f>SUM(T27:T37)</f>
        <v>126.40349999999999</v>
      </c>
      <c r="U38" s="56">
        <f>V38/T38</f>
        <v>0.52421827718378045</v>
      </c>
      <c r="V38" s="55">
        <f>SUM(V27:V37)</f>
        <v>66.263024999999985</v>
      </c>
      <c r="W38" s="59">
        <f>SUM(W27:W37)</f>
        <v>56986.201500000003</v>
      </c>
      <c r="X38" s="53">
        <f>SUM(X27:X37)</f>
        <v>18.8446433531746</v>
      </c>
    </row>
    <row r="39" spans="2:24">
      <c r="D39" t="s">
        <v>50</v>
      </c>
      <c r="E39" t="s">
        <v>16</v>
      </c>
    </row>
    <row r="40" spans="2:24">
      <c r="D40" t="s">
        <v>49</v>
      </c>
      <c r="E40" t="s">
        <v>17</v>
      </c>
    </row>
    <row r="41" spans="2:24">
      <c r="E41" t="s">
        <v>18</v>
      </c>
    </row>
    <row r="42" spans="2:24">
      <c r="E42" t="s">
        <v>19</v>
      </c>
    </row>
    <row r="43" spans="2:24">
      <c r="E43" t="s">
        <v>20</v>
      </c>
    </row>
    <row r="44" spans="2:24">
      <c r="E44" t="s">
        <v>21</v>
      </c>
    </row>
  </sheetData>
  <mergeCells count="40">
    <mergeCell ref="S2:T2"/>
    <mergeCell ref="M3:N3"/>
    <mergeCell ref="W3:W4"/>
    <mergeCell ref="X3:X4"/>
    <mergeCell ref="S3:S4"/>
    <mergeCell ref="T3:T4"/>
    <mergeCell ref="U3:U4"/>
    <mergeCell ref="V3:V4"/>
    <mergeCell ref="Q3:R3"/>
    <mergeCell ref="C2:R2"/>
    <mergeCell ref="C3:D3"/>
    <mergeCell ref="G3:H3"/>
    <mergeCell ref="I3:J3"/>
    <mergeCell ref="O3:P3"/>
    <mergeCell ref="E3:F3"/>
    <mergeCell ref="K3:L3"/>
    <mergeCell ref="C24:R24"/>
    <mergeCell ref="S24:T24"/>
    <mergeCell ref="C25:D25"/>
    <mergeCell ref="E25:F25"/>
    <mergeCell ref="G25:H25"/>
    <mergeCell ref="I25:J25"/>
    <mergeCell ref="K25:L25"/>
    <mergeCell ref="M25:N25"/>
    <mergeCell ref="O25:P25"/>
    <mergeCell ref="Q25:R25"/>
    <mergeCell ref="S25:S26"/>
    <mergeCell ref="T25:T26"/>
    <mergeCell ref="U25:U26"/>
    <mergeCell ref="V25:V26"/>
    <mergeCell ref="W25:W26"/>
    <mergeCell ref="X25:X26"/>
    <mergeCell ref="C26:D26"/>
    <mergeCell ref="E26:F26"/>
    <mergeCell ref="G26:H26"/>
    <mergeCell ref="I26:J26"/>
    <mergeCell ref="K26:L26"/>
    <mergeCell ref="M26:N26"/>
    <mergeCell ref="O26:P26"/>
    <mergeCell ref="Q26:R26"/>
  </mergeCells>
  <phoneticPr fontId="7"/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haysan</dc:creator>
  <cp:lastModifiedBy>haysan</cp:lastModifiedBy>
  <cp:lastPrinted>2013-01-16T08:18:56Z</cp:lastPrinted>
  <dcterms:created xsi:type="dcterms:W3CDTF">2012-10-17T07:04:42Z</dcterms:created>
  <dcterms:modified xsi:type="dcterms:W3CDTF">2013-01-16T08:24:14Z</dcterms:modified>
</cp:coreProperties>
</file>